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DF\taxo\lcbft-2.3.1\Formulaires_Banque\"/>
    </mc:Choice>
  </mc:AlternateContent>
  <workbookProtection workbookAlgorithmName="SHA-512" workbookHashValue="qnmgiRRMwrVUctcjivH15a0tfxBLxF7WSO7tY5VsgxdS6aPX3pBGTFvEBYRH0UkCGmQ55w4+LJbr+9y8ZisX7w==" workbookSaltValue="rqCwqFGfqVcIOvjDunY+AQ==" workbookSpinCount="100000" lockStructure="1"/>
  <bookViews>
    <workbookView xWindow="0" yWindow="0" windowWidth="28800" windowHeight="11850"/>
  </bookViews>
  <sheets>
    <sheet name="TB000601" sheetId="1" r:id="rId1"/>
    <sheet name="TB040101" sheetId="2" r:id="rId2"/>
    <sheet name="TB040102" sheetId="3" r:id="rId3"/>
    <sheet name="TB040103" sheetId="4" r:id="rId4"/>
    <sheet name="@lists" sheetId="5" state="hidden" r:id="rId5"/>
  </sheets>
  <calcPr calcId="162913"/>
</workbook>
</file>

<file path=xl/calcChain.xml><?xml version="1.0" encoding="utf-8"?>
<calcChain xmlns="http://schemas.openxmlformats.org/spreadsheetml/2006/main">
  <c r="H25" i="4" l="1"/>
  <c r="H24" i="4"/>
  <c r="G12" i="2" l="1"/>
  <c r="F12" i="2" s="1"/>
  <c r="H20" i="4"/>
  <c r="H19" i="4"/>
  <c r="H18" i="4"/>
  <c r="H17" i="4"/>
  <c r="H21" i="4"/>
  <c r="H30" i="4"/>
  <c r="H29" i="4"/>
  <c r="H28" i="4"/>
  <c r="H27" i="4"/>
  <c r="H16" i="4"/>
  <c r="H14" i="4"/>
  <c r="H12" i="4"/>
  <c r="G14" i="2"/>
  <c r="G13" i="2"/>
  <c r="F10" i="1" l="1"/>
  <c r="B11" i="3" l="1"/>
  <c r="G16" i="4"/>
  <c r="G21" i="4"/>
  <c r="G25" i="4"/>
  <c r="G30" i="4"/>
  <c r="G29" i="4"/>
  <c r="G28" i="4"/>
  <c r="G27" i="4"/>
  <c r="G20" i="4"/>
  <c r="G19" i="4"/>
  <c r="G18" i="4"/>
  <c r="G17" i="4"/>
  <c r="G14" i="4"/>
  <c r="G12" i="4"/>
  <c r="F13" i="2"/>
  <c r="F4" i="1"/>
  <c r="E4" i="1" s="1"/>
  <c r="F2" i="1"/>
  <c r="E2" i="1" s="1"/>
  <c r="M11" i="3" l="1"/>
  <c r="L11" i="3" s="1"/>
  <c r="G24" i="4"/>
  <c r="E10" i="1"/>
  <c r="M26" i="3"/>
  <c r="L26" i="3" s="1"/>
  <c r="M19" i="3"/>
  <c r="L19" i="3" s="1"/>
  <c r="M18" i="3"/>
  <c r="L18" i="3" s="1"/>
  <c r="B13" i="3"/>
  <c r="B14" i="3" s="1"/>
  <c r="B15" i="3" s="1"/>
  <c r="B16" i="3" s="1"/>
  <c r="B17" i="3" s="1"/>
  <c r="B18" i="3" s="1"/>
  <c r="B19" i="3" s="1"/>
  <c r="B20" i="3" s="1"/>
  <c r="B21" i="3" s="1"/>
  <c r="B22" i="3" s="1"/>
  <c r="B23" i="3" s="1"/>
  <c r="B24" i="3" s="1"/>
  <c r="B25" i="3" s="1"/>
  <c r="B26" i="3" s="1"/>
  <c r="B27" i="3" s="1"/>
  <c r="B28" i="3" s="1"/>
  <c r="B29" i="3" s="1"/>
  <c r="B30" i="3" s="1"/>
  <c r="B12" i="3"/>
  <c r="M12" i="3"/>
  <c r="L12" i="3" s="1"/>
  <c r="B5" i="4"/>
  <c r="B4" i="4"/>
  <c r="D2" i="4"/>
  <c r="B2" i="4"/>
  <c r="B5" i="3"/>
  <c r="B4" i="3"/>
  <c r="D2" i="3"/>
  <c r="M25" i="3" s="1"/>
  <c r="L25" i="3" s="1"/>
  <c r="B2" i="3"/>
  <c r="B2" i="2"/>
  <c r="B4" i="2"/>
  <c r="D2" i="2"/>
  <c r="M21" i="3" l="1"/>
  <c r="L21" i="3" s="1"/>
  <c r="M22" i="3"/>
  <c r="L22" i="3" s="1"/>
  <c r="M27" i="3"/>
  <c r="L27" i="3" s="1"/>
  <c r="M20" i="3"/>
  <c r="L20" i="3" s="1"/>
  <c r="M28" i="3"/>
  <c r="L28" i="3" s="1"/>
  <c r="M13" i="3"/>
  <c r="L13" i="3" s="1"/>
  <c r="M29" i="3"/>
  <c r="L29" i="3" s="1"/>
  <c r="M14" i="3"/>
  <c r="L14" i="3" s="1"/>
  <c r="M30" i="3"/>
  <c r="L30" i="3" s="1"/>
  <c r="H15" i="4"/>
  <c r="G15" i="4" s="1"/>
  <c r="H13" i="4"/>
  <c r="G13" i="4" s="1"/>
  <c r="M15" i="3"/>
  <c r="L15" i="3" s="1"/>
  <c r="M23" i="3"/>
  <c r="L23" i="3" s="1"/>
  <c r="M16" i="3"/>
  <c r="L16" i="3" s="1"/>
  <c r="M24" i="3"/>
  <c r="L24" i="3" s="1"/>
  <c r="M17" i="3"/>
  <c r="L17" i="3" s="1"/>
  <c r="B5" i="1"/>
  <c r="F5" i="1" s="1"/>
  <c r="B1" i="1"/>
  <c r="B5" i="2" l="1"/>
  <c r="F14" i="2" l="1"/>
  <c r="I3" i="1"/>
  <c r="H3" i="2" s="1"/>
  <c r="G3" i="2" l="1"/>
  <c r="F3" i="2"/>
  <c r="H3" i="1"/>
  <c r="G3" i="1"/>
  <c r="N3" i="3"/>
  <c r="I3" i="4"/>
  <c r="G3" i="4" l="1"/>
  <c r="H3" i="4"/>
  <c r="L3" i="3"/>
  <c r="M3" i="3"/>
</calcChain>
</file>

<file path=xl/sharedStrings.xml><?xml version="1.0" encoding="utf-8"?>
<sst xmlns="http://schemas.openxmlformats.org/spreadsheetml/2006/main" count="123" uniqueCount="96">
  <si>
    <t/>
  </si>
  <si>
    <t>- aux informations relatives à une opération particulièrement complexe ou d'un montant inhabituellement élevé ou ne paraissant pas avoir de justification économique ou d'objet licite donnant lieu à un examen renforcé ?   Si oui, préciser en commentaires du questionnaire les implantations concernées (4.200)</t>
  </si>
  <si>
    <t>- aux données d'identification des clients et des bénéficiaires effectifs ?   Si oui, préciser en commentaires du questionnaire les implantations concernées (4.170)</t>
  </si>
  <si>
    <t>- aux informations liées à la détection d'anomalies dans le cadre d'une relation d'affaires ?   Si oui, préciser en commentaires du questionnaire les implantations concernées (4.190)</t>
  </si>
  <si>
    <t>- aux informations nécessaires à la connaissance du client ou à tout autre élément d'information pertinent sur un client ?   Si oui, préciser en commentaires du questionnaire les implantations concernées (4.180)</t>
  </si>
  <si>
    <t>- de l'existence de déclarations de soupçon effectuées auprès d'une cellule de renseignement financier par une entité de votre groupe ? Si non, préciser en commentaires les implantations concernées. (4.150)</t>
  </si>
  <si>
    <t>- du contenu des déclarations de soupçon effectuées auprès d'une cellule de renseignement financier par une entité de votre groupe ? Si non, préciser en commentaires les implantations concernées. (4.160)</t>
  </si>
  <si>
    <t>B4 Échanges d'informations nécessaires à l'organisation de la LCB-FT</t>
  </si>
  <si>
    <t>C0010</t>
  </si>
  <si>
    <t>C0030</t>
  </si>
  <si>
    <t>C0040</t>
  </si>
  <si>
    <t>C0050</t>
  </si>
  <si>
    <t>C0060</t>
  </si>
  <si>
    <t>C0070</t>
  </si>
  <si>
    <t>C0080</t>
  </si>
  <si>
    <t>C0090</t>
  </si>
  <si>
    <t>C0100</t>
  </si>
  <si>
    <t>C0110</t>
  </si>
  <si>
    <t>C0115</t>
  </si>
  <si>
    <t>C0120</t>
  </si>
  <si>
    <t>C0130</t>
  </si>
  <si>
    <t>C0150</t>
  </si>
  <si>
    <t>C0170</t>
  </si>
  <si>
    <t>C0180</t>
  </si>
  <si>
    <t>Commentaire</t>
  </si>
  <si>
    <t>Commentaires</t>
  </si>
  <si>
    <t>Courriel</t>
  </si>
  <si>
    <t>Date</t>
  </si>
  <si>
    <t>Date de désignation</t>
  </si>
  <si>
    <t>Dénomination :</t>
  </si>
  <si>
    <t>Echéance :</t>
  </si>
  <si>
    <t>Fonction</t>
  </si>
  <si>
    <t>Identifiant :</t>
  </si>
  <si>
    <t>Indicateur :</t>
  </si>
  <si>
    <t>Le responsable de la mise en œuvre du dispositif groupe est-il en mesure de suivre et d'évaluer la mise en œuvre effective des actions visant à remédier aux dysfonctionnements significatifs relevés par le contrôle permanent ou périodique des dispositifs de LCB-FT des entités du groupe ? (4.110)</t>
  </si>
  <si>
    <t>Le responsable de la mise en œuvre du dispositif groupe est-il tenu informé :</t>
  </si>
  <si>
    <t>Le responsable de la mise en œuvre du dispositif groupe veille-t-il à ce que les entités du groupe appliquent de manière cohérente les procédures définies par l'entreprise-mère ? (4.080)</t>
  </si>
  <si>
    <t>Le responsable de la mise en œuvre du dispositif groupe veille-t-il à ce que les filiales et succursales situées dans un autre État membre de l'UE ou partie à l'accord sur l'EEE respectent les dispositions LCB-FT applicables dans cet État ? (4.100)</t>
  </si>
  <si>
    <t>Le responsable de la mise en œuvre du dispositif groupe veille-t-il à ce que soient appliquées des mesures au moins équivalentes à celles en vigueur en France en matière de vigilance à l'égard du client, de partage et de conservation des informations et de protection des données dans ses succursales et filiales situées dans l'UE, l'EEE ou dans les pays tiers ? (4.090)</t>
  </si>
  <si>
    <t>Les procédures groupe organisent-elles le partage des informations au sein du groupe à des fins d'organisation de la vigilance LCB-FT, y compris la remontée des informations vers l'entreprise mère du groupe ? (4.050)</t>
  </si>
  <si>
    <t>Madame</t>
  </si>
  <si>
    <t>Monsieur</t>
  </si>
  <si>
    <t>NON</t>
  </si>
  <si>
    <t>Nom</t>
  </si>
  <si>
    <t>Non remis</t>
  </si>
  <si>
    <t>Numéro de téléphone</t>
  </si>
  <si>
    <t>N° ligne</t>
  </si>
  <si>
    <t>OUI</t>
  </si>
  <si>
    <t>OUI/NON</t>
  </si>
  <si>
    <t>Précisez la date de la dernière mise à jour des procédures relatives à l'échange d'informations au niveau du groupe. (4.060)</t>
  </si>
  <si>
    <t>Précisez la date de la dernière mise à jour du dispositif d'identification et d'évaluation des risques existant au niveau du groupe. (4.040)</t>
  </si>
  <si>
    <t>Prénom</t>
  </si>
  <si>
    <t>Qualité</t>
  </si>
  <si>
    <t>Question filtre : Votre organisme est-il entreprise mère de groupe mentionnée au 1° de l’article 20 de l’arrêté du 6 janvier 2021 ?  (seuls les organismes qui répondent OUI à la question 4.010 répondent aux questions 4.020 à 4.200) (4.010)</t>
  </si>
  <si>
    <t>R0010</t>
  </si>
  <si>
    <t>R0015</t>
  </si>
  <si>
    <t>R0020</t>
  </si>
  <si>
    <t>R0030</t>
  </si>
  <si>
    <t>R0040</t>
  </si>
  <si>
    <t>R0050</t>
  </si>
  <si>
    <t>R0060</t>
  </si>
  <si>
    <t>R0070</t>
  </si>
  <si>
    <t>R0080</t>
  </si>
  <si>
    <t>R0090</t>
  </si>
  <si>
    <t>R0100</t>
  </si>
  <si>
    <t>R0110</t>
  </si>
  <si>
    <t>R0115</t>
  </si>
  <si>
    <t>R0150</t>
  </si>
  <si>
    <t>R0160</t>
  </si>
  <si>
    <t>R0170</t>
  </si>
  <si>
    <t>R0180</t>
  </si>
  <si>
    <t>R0190</t>
  </si>
  <si>
    <t>R0200</t>
  </si>
  <si>
    <t>Rattachement fonctionnel</t>
  </si>
  <si>
    <t>Rattachement hiérarchique</t>
  </si>
  <si>
    <t>Remis</t>
  </si>
  <si>
    <t>Réponse</t>
  </si>
  <si>
    <t>Réponses</t>
  </si>
  <si>
    <t>TB.00.06</t>
  </si>
  <si>
    <t>TB.00.06.01 B0 - Contenu de la remise - Approche Groupe (B4)</t>
  </si>
  <si>
    <t>TB.00.06_unfiled</t>
  </si>
  <si>
    <t>TB.04.01</t>
  </si>
  <si>
    <t>TB.04.01 - B4 Approche groupe</t>
  </si>
  <si>
    <t>TB.04.01.01 B4 - Organisation du dispositif de LCB-FT au sein du groupe</t>
  </si>
  <si>
    <t>TB.04.01.02 B4 - Identité, rattachement hiérarchique et fonctionnel du responsable groupe du dispositif de LCB-FT (L.561-32 CMF)</t>
  </si>
  <si>
    <t>TB.04.01.03 B4 - Organisation du dispositif de LCB-FT au sein du groupe</t>
  </si>
  <si>
    <t>TB.04.01_unfiled</t>
  </si>
  <si>
    <t>Votre groupe avait-il au 31/12 une ou plusieurs filiales ou succursale à l'étranger soumise à une supervision LCB-FT ?  Si oui, remettre avant le 30 juin, dans un fichier Excel selon le modèle de l'ACPR (voir B4.1), une liste des entités étrangères (filiales et succursales) appartenant à votre groupe et soumise à une supervision LCB-FT (dénomination et, si disponible, Legal Entity Identifier), pour chacune d'elle préciser leur pays d'implantation (code ISO alpha2), un bref descriptif de l'activité, la date du dernier audit du groupe en matière de LCB-FT, le nombre de clients, les effectifs, les effectifs dédiés à la LCB-FT, l'autorité de contrôle compétente pour la LCB-FT.   Indiquer également pour l'ensemble des entités au moins l'une des trois données suivantes (et là où elles sont disponibles, les deux autres): l'évaluation du risque inhérent de BC-FT (1 à 4), de la qualité du dispositif de prévention du BC-FT (1 à 4) et la note globale du risque BC-FT (1 à 4). (4.015)</t>
  </si>
  <si>
    <t>Votre organisme a-t-il des succursales ou des filiales dont le droit applicable localement empêche le responsable du dispositif groupe d'avoir accès sur pièces et/ou sur place :</t>
  </si>
  <si>
    <t>Votre organisme a-t-il désigné, au niveau du groupe, une personne responsable de la mise en œuvre du dispositif de lutte contre le blanchiment des capitaux et le financement du terrorisme ? (4.020)</t>
  </si>
  <si>
    <t>Votre organisme a-t-il mis en place un dispositif d'identification et d'évaluation des risques de blanchiment des capitaux et de financement du terrorisme existant au niveau du groupe? (4.030)</t>
  </si>
  <si>
    <t>Votre organisme a-t-il recours, au sein du groupe, à des tiers introducteurs se situant dans un pays tiers qui figure sur la liste publiée par la Commission européenne en application de l’article 9 de la directive (UE) 2015/849 du 20 mai 2015 relative à la prévention de l’utilisation du système financier aux fins du blanchiment de capitaux ou du financement du terrorisme?   Si oui, préciser en commentaire l’identité de ces tiers introducteurs ainsi que les pays concernés. (4115)</t>
  </si>
  <si>
    <t>Votre organisme effectue-t-il des déclarations de soupçon, en qualité de maison-mère, pour le compte de ses filiales et/ou succursales en France ? Préciser le nombre de DS au cours de l'exercice écoulé. (4.070)</t>
  </si>
  <si>
    <t>_</t>
  </si>
  <si>
    <t>K</t>
  </si>
  <si>
    <t>Eviter de faire des copier/coller ou utiliser systématiquement le collage spécial &lt;&lt; Valeurs &gt;&gt; pour renseigner les cellules (au risque de perdre les listes déroulantes proposées).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</si>
</sst>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19" x14ac:knownFonts="1">
    <font>
      <sz val="10"/>
      <name val="Arial"/>
    </font>
    <font>
      <b/>
      <sz val="10"/>
      <color rgb="FF000000"/>
      <name val="Calibri"/>
      <family val="2"/>
    </font>
    <font>
      <sz val="10"/>
      <color rgb="FF000000"/>
      <name val="Calibri"/>
      <family val="2"/>
    </font>
    <font>
      <sz val="8"/>
      <color rgb="FF000000"/>
      <name val="Calibri"/>
      <family val="2"/>
    </font>
    <font>
      <sz val="10"/>
      <color rgb="FF000000"/>
      <name val="Arial"/>
      <family val="2"/>
    </font>
    <font>
      <sz val="10"/>
      <color rgb="FFFFFFFF"/>
      <name val="Calibri"/>
      <family val="2"/>
    </font>
    <font>
      <b/>
      <sz val="10"/>
      <color rgb="FFEBE7E7"/>
      <name val="Calibri"/>
      <family val="2"/>
    </font>
    <font>
      <b/>
      <sz val="10"/>
      <color rgb="FF004B8E"/>
      <name val="Calibri"/>
      <family val="2"/>
    </font>
    <font>
      <sz val="8"/>
      <color rgb="FFFFFFFF"/>
      <name val="Calibri"/>
      <family val="2"/>
    </font>
    <font>
      <sz val="10"/>
      <color rgb="FF000000"/>
      <name val="Calibri"/>
      <family val="2"/>
    </font>
    <font>
      <b/>
      <sz val="10"/>
      <color rgb="FFFF0000"/>
      <name val="Arial"/>
      <family val="2"/>
    </font>
    <font>
      <sz val="8"/>
      <color rgb="FF000000"/>
      <name val="Calibri"/>
      <family val="2"/>
    </font>
    <font>
      <sz val="11"/>
      <color rgb="FF006100"/>
      <name val="Calibri"/>
      <family val="2"/>
      <scheme val="minor"/>
    </font>
    <font>
      <sz val="11"/>
      <color rgb="FF9C6500"/>
      <name val="Calibri"/>
      <family val="2"/>
      <scheme val="minor"/>
    </font>
    <font>
      <b/>
      <sz val="26"/>
      <color rgb="FF9C6500"/>
      <name val="Wingdings"/>
      <charset val="2"/>
    </font>
    <font>
      <b/>
      <sz val="12"/>
      <color rgb="FF9C6500"/>
      <name val="Calibri"/>
      <family val="2"/>
      <scheme val="minor"/>
    </font>
    <font>
      <sz val="10"/>
      <color theme="0"/>
      <name val="Arial"/>
      <family val="2"/>
    </font>
    <font>
      <b/>
      <sz val="26"/>
      <color rgb="FF006100"/>
      <name val="Wingdings"/>
      <charset val="2"/>
    </font>
    <font>
      <b/>
      <sz val="11"/>
      <color rgb="FF006100"/>
      <name val="Calibri"/>
      <family val="2"/>
      <scheme val="minor"/>
    </font>
  </fonts>
  <fills count="8">
    <fill>
      <patternFill patternType="none"/>
    </fill>
    <fill>
      <patternFill patternType="gray125"/>
    </fill>
    <fill>
      <patternFill patternType="solid">
        <fgColor rgb="FFEBE7E7"/>
      </patternFill>
    </fill>
    <fill>
      <patternFill patternType="solid">
        <fgColor rgb="FF004B8E"/>
      </patternFill>
    </fill>
    <fill>
      <patternFill patternType="solid">
        <fgColor rgb="FF000000"/>
      </patternFill>
    </fill>
    <fill>
      <patternFill patternType="solid">
        <fgColor rgb="FFC6EFCE"/>
      </patternFill>
    </fill>
    <fill>
      <patternFill patternType="solid">
        <fgColor rgb="FFFFEB9C"/>
      </patternFill>
    </fill>
    <fill>
      <patternFill patternType="solid">
        <fgColor rgb="FFEBE7E7"/>
        <bgColor indexed="64"/>
      </patternFill>
    </fill>
  </fills>
  <borders count="12">
    <border>
      <left/>
      <right/>
      <top/>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000000"/>
      </left>
      <right style="thin">
        <color rgb="FFEBE7E7"/>
      </right>
      <top style="thin">
        <color rgb="FFEBE7E7"/>
      </top>
      <bottom style="thin">
        <color rgb="FF000000"/>
      </bottom>
      <diagonal/>
    </border>
    <border>
      <left style="thin">
        <color rgb="FF000000"/>
      </left>
      <right style="thin">
        <color rgb="FF000000"/>
      </right>
      <top style="thin">
        <color rgb="FF000000"/>
      </top>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s>
  <cellStyleXfs count="3">
    <xf numFmtId="0" fontId="0" fillId="0" borderId="0"/>
    <xf numFmtId="0" fontId="12" fillId="5" borderId="0" applyNumberFormat="0" applyBorder="0" applyAlignment="0" applyProtection="0"/>
    <xf numFmtId="0" fontId="13" fillId="6" borderId="0" applyNumberFormat="0" applyBorder="0" applyAlignment="0" applyProtection="0"/>
  </cellStyleXfs>
  <cellXfs count="58">
    <xf numFmtId="0" fontId="0" fillId="0" borderId="0" xfId="0"/>
    <xf numFmtId="49" fontId="1"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164" fontId="2" fillId="2" borderId="3" xfId="0" applyNumberFormat="1" applyFont="1" applyFill="1" applyBorder="1" applyAlignment="1">
      <alignment horizontal="left" vertical="center"/>
    </xf>
    <xf numFmtId="49" fontId="1" fillId="2" borderId="4" xfId="0" applyNumberFormat="1" applyFont="1" applyFill="1" applyBorder="1" applyAlignment="1">
      <alignment horizontal="right" vertical="center"/>
    </xf>
    <xf numFmtId="49" fontId="1" fillId="2" borderId="5" xfId="0" applyNumberFormat="1" applyFont="1" applyFill="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6" fillId="2" borderId="7" xfId="0" applyFont="1" applyFill="1" applyBorder="1" applyAlignment="1">
      <alignment horizontal="left" vertical="center"/>
    </xf>
    <xf numFmtId="0" fontId="7" fillId="0" borderId="0" xfId="0" applyFont="1" applyBorder="1" applyAlignment="1">
      <alignment horizontal="left" vertical="center" wrapText="1"/>
    </xf>
    <xf numFmtId="0" fontId="1" fillId="2" borderId="8" xfId="0" applyFont="1" applyFill="1" applyBorder="1" applyAlignment="1">
      <alignment horizontal="left" vertical="center"/>
    </xf>
    <xf numFmtId="0" fontId="2" fillId="2" borderId="10" xfId="0" applyFont="1" applyFill="1" applyBorder="1" applyAlignment="1">
      <alignment horizontal="left" vertical="center"/>
    </xf>
    <xf numFmtId="0" fontId="3" fillId="2" borderId="6" xfId="0" applyFont="1" applyFill="1" applyBorder="1" applyAlignment="1">
      <alignment horizontal="center" vertical="center" wrapText="1"/>
    </xf>
    <xf numFmtId="165" fontId="2" fillId="2" borderId="3" xfId="0" applyNumberFormat="1" applyFont="1" applyFill="1" applyBorder="1" applyAlignment="1">
      <alignment horizontal="left" vertical="center"/>
    </xf>
    <xf numFmtId="0" fontId="2" fillId="2" borderId="11" xfId="0" applyFont="1" applyFill="1" applyBorder="1" applyAlignment="1">
      <alignment horizontal="left" vertical="center"/>
    </xf>
    <xf numFmtId="0" fontId="3" fillId="2" borderId="9" xfId="0" applyFont="1" applyFill="1" applyBorder="1" applyAlignment="1">
      <alignment horizontal="left" vertical="center" wrapText="1"/>
    </xf>
    <xf numFmtId="49" fontId="3" fillId="0" borderId="9" xfId="0" applyNumberFormat="1" applyFont="1" applyBorder="1" applyAlignment="1">
      <alignment horizontal="left" vertical="center"/>
    </xf>
    <xf numFmtId="49" fontId="6" fillId="2" borderId="8" xfId="0" applyNumberFormat="1" applyFont="1" applyFill="1" applyBorder="1" applyAlignment="1">
      <alignment horizontal="left" vertical="center"/>
    </xf>
    <xf numFmtId="49" fontId="1" fillId="2" borderId="2" xfId="0" applyNumberFormat="1" applyFont="1" applyFill="1" applyBorder="1" applyAlignment="1">
      <alignment horizontal="right" vertical="center"/>
    </xf>
    <xf numFmtId="49" fontId="1" fillId="2" borderId="10" xfId="0" applyNumberFormat="1" applyFont="1" applyFill="1" applyBorder="1" applyAlignment="1">
      <alignment horizontal="right" vertical="center"/>
    </xf>
    <xf numFmtId="0" fontId="8" fillId="3" borderId="9" xfId="0" applyFont="1" applyFill="1" applyBorder="1" applyAlignment="1">
      <alignment horizontal="center" vertical="center" wrapText="1"/>
    </xf>
    <xf numFmtId="0" fontId="2" fillId="2" borderId="3" xfId="0" applyFont="1" applyFill="1" applyBorder="1" applyAlignment="1">
      <alignment horizontal="left" vertical="center"/>
    </xf>
    <xf numFmtId="0" fontId="8" fillId="3"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4" fillId="4" borderId="6" xfId="0" applyFont="1" applyFill="1" applyBorder="1" applyAlignment="1">
      <alignment vertical="center"/>
    </xf>
    <xf numFmtId="0" fontId="8" fillId="4" borderId="6" xfId="0" applyFont="1" applyFill="1" applyBorder="1" applyAlignment="1">
      <alignment horizontal="center" vertical="center" wrapText="1"/>
    </xf>
    <xf numFmtId="49" fontId="3" fillId="4" borderId="6" xfId="0" applyNumberFormat="1"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4" borderId="6" xfId="0" applyNumberFormat="1" applyFont="1" applyFill="1" applyBorder="1" applyAlignment="1">
      <alignment horizontal="left" vertical="center"/>
    </xf>
    <xf numFmtId="165" fontId="3" fillId="4" borderId="6" xfId="0" applyNumberFormat="1" applyFont="1" applyFill="1" applyBorder="1" applyAlignment="1">
      <alignment horizontal="left" vertical="center"/>
    </xf>
    <xf numFmtId="165" fontId="3" fillId="4" borderId="9" xfId="0" applyNumberFormat="1" applyFont="1" applyFill="1" applyBorder="1" applyAlignment="1">
      <alignment horizontal="left" vertical="center"/>
    </xf>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xf numFmtId="165" fontId="9" fillId="2" borderId="3" xfId="0" applyNumberFormat="1" applyFont="1" applyFill="1" applyBorder="1" applyAlignment="1">
      <alignment horizontal="left" vertical="center"/>
    </xf>
    <xf numFmtId="0" fontId="10" fillId="0" borderId="0" xfId="0" applyFont="1"/>
    <xf numFmtId="49" fontId="9" fillId="2" borderId="2" xfId="0" applyNumberFormat="1" applyFont="1" applyFill="1" applyBorder="1" applyAlignment="1">
      <alignment horizontal="left" vertical="center"/>
    </xf>
    <xf numFmtId="49" fontId="3" fillId="0" borderId="6"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0" borderId="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165" fontId="11" fillId="0" borderId="9" xfId="0" applyNumberFormat="1" applyFont="1" applyBorder="1" applyAlignment="1" applyProtection="1">
      <alignment horizontal="left" vertical="center"/>
      <protection locked="0"/>
    </xf>
    <xf numFmtId="0" fontId="0" fillId="0" borderId="0" xfId="0" applyAlignment="1">
      <alignment vertical="center"/>
    </xf>
    <xf numFmtId="0" fontId="10" fillId="0" borderId="0" xfId="0" applyFont="1" applyAlignment="1">
      <alignment vertical="center"/>
    </xf>
    <xf numFmtId="0" fontId="14" fillId="6" borderId="0" xfId="2" applyFont="1" applyAlignment="1">
      <alignment horizontal="center" vertical="center"/>
    </xf>
    <xf numFmtId="0" fontId="15" fillId="6" borderId="0" xfId="2" applyFont="1" applyAlignment="1">
      <alignment horizontal="left" vertical="center" wrapText="1"/>
    </xf>
    <xf numFmtId="0" fontId="16" fillId="0" borderId="0" xfId="0" applyFont="1"/>
    <xf numFmtId="0" fontId="17" fillId="5" borderId="0" xfId="1" applyFont="1" applyAlignment="1">
      <alignment vertical="center" wrapText="1"/>
    </xf>
    <xf numFmtId="0" fontId="18" fillId="5" borderId="0" xfId="1" applyFont="1" applyAlignment="1">
      <alignment wrapText="1"/>
    </xf>
    <xf numFmtId="0" fontId="16" fillId="0" borderId="0" xfId="0" applyFont="1" applyAlignment="1">
      <alignment vertical="center"/>
    </xf>
    <xf numFmtId="165" fontId="3" fillId="0" borderId="9" xfId="0" applyNumberFormat="1" applyFont="1" applyBorder="1" applyAlignment="1" applyProtection="1">
      <alignment horizontal="left" vertical="center"/>
      <protection locked="0"/>
    </xf>
    <xf numFmtId="0" fontId="3" fillId="7" borderId="6" xfId="0" applyFont="1" applyFill="1" applyBorder="1" applyAlignment="1">
      <alignment horizontal="center" vertical="center" wrapText="1"/>
    </xf>
    <xf numFmtId="3" fontId="3" fillId="7" borderId="9" xfId="0" applyNumberFormat="1" applyFont="1" applyFill="1" applyBorder="1" applyAlignment="1">
      <alignment horizontal="left" vertical="center"/>
    </xf>
    <xf numFmtId="0" fontId="10" fillId="0" borderId="0" xfId="0" applyFont="1" applyAlignment="1">
      <alignment vertical="center" wrapText="1"/>
    </xf>
    <xf numFmtId="49" fontId="2" fillId="2" borderId="2" xfId="0" applyNumberFormat="1" applyFont="1" applyFill="1" applyBorder="1" applyAlignment="1" applyProtection="1">
      <alignment horizontal="left" vertical="center"/>
      <protection locked="0"/>
    </xf>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cellXfs>
  <cellStyles count="3">
    <cellStyle name="Neutre" xfId="2" builtinId="28"/>
    <cellStyle name="Normal" xfId="0" builtinId="0"/>
    <cellStyle name="Satisfaisant" xfId="1" builtinId="26"/>
  </cellStyles>
  <dxfs count="3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9" tint="-0.24994659260841701"/>
      </font>
    </dxf>
    <dxf>
      <font>
        <b/>
        <i val="0"/>
        <strike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strike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colors>
    <mruColors>
      <color rgb="FFEB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
  <sheetViews>
    <sheetView tabSelected="1" workbookViewId="0">
      <selection activeCell="B2" sqref="B2"/>
    </sheetView>
  </sheetViews>
  <sheetFormatPr baseColWidth="10" defaultRowHeight="12.75" x14ac:dyDescent="0.2"/>
  <cols>
    <col min="1" max="1" width="13" customWidth="1"/>
    <col min="2" max="2" width="57.28515625" customWidth="1"/>
    <col min="3" max="3" width="10.85546875" customWidth="1"/>
    <col min="4" max="4" width="21.5703125" customWidth="1"/>
    <col min="5" max="5" width="13.7109375" customWidth="1"/>
    <col min="7" max="7" width="7.7109375" customWidth="1"/>
    <col min="8" max="8" width="62.7109375" customWidth="1"/>
  </cols>
  <sheetData>
    <row r="1" spans="1:9" ht="47.25" x14ac:dyDescent="0.2">
      <c r="A1" s="1"/>
      <c r="B1" s="10" t="str">
        <f>IF(C1&lt;&gt;"",SUBSTITUTE(UPPER(LEFT(RIGHT(C1,LEN(C1)-SEARCH("¤",SUBSTITUTE(C1,"/","¤",LEN(C1)-LEN(SUBSTITUTE(C1,"/",""))))),SEARCH(".",RIGHT(C1,LEN(C1)-SEARCH("¤",SUBSTITUTE(C1,"/","¤",LEN(C1)-LEN(SUBSTITUTE(C1,"/",""))))))-1)),"_","")&amp;IF(LEN(B2)&lt;&gt;LEN(SUBSTITUTE(B2,".",""))," - "&amp;RIGHT(B2,LEN(B2)-SEARCH(".",B2)),""),"")</f>
        <v/>
      </c>
      <c r="C1" s="17"/>
      <c r="D1" s="8"/>
      <c r="E1" s="7"/>
      <c r="G1" s="44" t="s">
        <v>94</v>
      </c>
      <c r="H1" s="45" t="s">
        <v>95</v>
      </c>
    </row>
    <row r="2" spans="1:9" x14ac:dyDescent="0.2">
      <c r="A2" s="4" t="s">
        <v>32</v>
      </c>
      <c r="B2" s="54"/>
      <c r="C2" s="18" t="s">
        <v>30</v>
      </c>
      <c r="D2" s="34">
        <v>45657</v>
      </c>
      <c r="E2" s="46" t="str">
        <f>IF(F2&lt;&gt;"","Erreur","")</f>
        <v>Erreur</v>
      </c>
      <c r="F2" s="35" t="str">
        <f>IF(TRIM(B2)="","Saisir l’identifiant LEI de votre organisme.",IF(LEN(B2)&lt;&gt;20,"L'identifiant doit être un LEI sur 20 caractères.",""))</f>
        <v>Saisir l’identifiant LEI de votre organisme.</v>
      </c>
    </row>
    <row r="3" spans="1:9" ht="32.25" x14ac:dyDescent="0.25">
      <c r="A3" s="4"/>
      <c r="B3" s="2"/>
      <c r="C3" s="18"/>
      <c r="D3" s="3"/>
      <c r="G3" s="47" t="str">
        <f>IF(I3&gt;0,"L","J")</f>
        <v>L</v>
      </c>
      <c r="H3" s="48"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46">
        <f>COUNTIF(E10,"Erreur")+COUNTIF('TB040101'!F12:F14,"Erreur")+COUNTIF('TB040102'!L11:L30,"Erreur")+COUNTIF('TB040103'!G12:G30,"Erreur")</f>
        <v>2</v>
      </c>
    </row>
    <row r="4" spans="1:9" x14ac:dyDescent="0.2">
      <c r="A4" s="4" t="s">
        <v>29</v>
      </c>
      <c r="B4" s="54"/>
      <c r="C4" s="18"/>
      <c r="D4" s="21"/>
      <c r="E4" s="46" t="str">
        <f>IF(F4&lt;&gt;"","Erreur","")</f>
        <v>Erreur</v>
      </c>
      <c r="F4" s="35" t="str">
        <f>IF(TRIM(B4)="","Saisir la dénomination de votre organisme.","")</f>
        <v>Saisir la dénomination de votre organisme.</v>
      </c>
    </row>
    <row r="5" spans="1:9" x14ac:dyDescent="0.2">
      <c r="A5" s="5" t="s">
        <v>33</v>
      </c>
      <c r="B5" s="11" t="str">
        <f>B7</f>
        <v>TB.00.06</v>
      </c>
      <c r="C5" s="19"/>
      <c r="D5" s="14"/>
      <c r="F5" s="35" t="str">
        <f>IF(AND(RIGHT(B5,7)="unfiled",COUNTA(D12:F18)&gt;0),"Le tableau étant non remis, il ne doit pas être renseigné","")</f>
        <v/>
      </c>
    </row>
    <row r="7" spans="1:9" x14ac:dyDescent="0.2">
      <c r="A7" s="7"/>
      <c r="B7" s="9" t="s">
        <v>78</v>
      </c>
    </row>
    <row r="8" spans="1:9" x14ac:dyDescent="0.2">
      <c r="A8" s="6"/>
      <c r="B8" s="55" t="s">
        <v>79</v>
      </c>
      <c r="C8" s="56"/>
      <c r="D8" s="56"/>
    </row>
    <row r="9" spans="1:9" x14ac:dyDescent="0.2">
      <c r="D9" s="22" t="s">
        <v>8</v>
      </c>
    </row>
    <row r="10" spans="1:9" x14ac:dyDescent="0.2">
      <c r="B10" s="15" t="s">
        <v>82</v>
      </c>
      <c r="C10" s="20" t="s">
        <v>58</v>
      </c>
      <c r="D10" s="16" t="s">
        <v>75</v>
      </c>
      <c r="E10" s="46" t="str">
        <f>IF(F10&lt;&gt;"","Erreur","")</f>
        <v>Erreur</v>
      </c>
      <c r="F10" s="35" t="str">
        <f>IF(D10="","Saisir Non remis ou Remis",IF(AND(D10="Remis",COUNTA('TB040101'!D12:E14)+COUNTA('TB040102'!C11:K30)+COUNTA('TB040103'!D12:F30)=0),"Le tableau TB.04.01 doit être renseigné.",""))</f>
        <v>Le tableau TB.04.01 doit être renseigné.</v>
      </c>
    </row>
  </sheetData>
  <sheetProtection algorithmName="SHA-512" hashValue="xC8PTdTgR3JFbUNMi7P8x9l7dzq5ik8x2oxsa1Q6vs7gRtijDgyC7MWfD3/ZGssKZFK53rzaCGvg0bdEj987gQ==" saltValue="Y6JcH1Fh4eNz/9VYaL4qbw==" spinCount="100000" sheet="1" objects="1" scenarios="1" selectLockedCells="1"/>
  <mergeCells count="1">
    <mergeCell ref="B8:D8"/>
  </mergeCells>
  <conditionalFormatting sqref="B2">
    <cfRule type="expression" dxfId="32" priority="6">
      <formula>$B$2=""</formula>
    </cfRule>
  </conditionalFormatting>
  <conditionalFormatting sqref="D2">
    <cfRule type="expression" dxfId="31" priority="5">
      <formula>$D$2=""</formula>
    </cfRule>
  </conditionalFormatting>
  <conditionalFormatting sqref="G3">
    <cfRule type="expression" dxfId="30" priority="4">
      <formula>I3&gt;0</formula>
    </cfRule>
  </conditionalFormatting>
  <conditionalFormatting sqref="H3">
    <cfRule type="expression" dxfId="29" priority="3">
      <formula>I3&gt;0</formula>
    </cfRule>
  </conditionalFormatting>
  <conditionalFormatting sqref="D10">
    <cfRule type="expression" dxfId="28" priority="2">
      <formula>E10="Erreur"</formula>
    </cfRule>
  </conditionalFormatting>
  <conditionalFormatting sqref="B4">
    <cfRule type="expression" dxfId="27" priority="1">
      <formula>$B$2=""</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'@lists'!$A$2:$B$2</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4"/>
  <sheetViews>
    <sheetView workbookViewId="0">
      <selection activeCell="D12" sqref="D12"/>
    </sheetView>
  </sheetViews>
  <sheetFormatPr baseColWidth="10" defaultRowHeight="12.75" x14ac:dyDescent="0.2"/>
  <cols>
    <col min="1" max="1" width="13" customWidth="1"/>
    <col min="2" max="2" width="57.28515625" customWidth="1"/>
    <col min="3" max="3" width="10.85546875" customWidth="1"/>
    <col min="4" max="5" width="21.5703125" customWidth="1"/>
    <col min="6" max="6" width="7.7109375" customWidth="1"/>
    <col min="7" max="7" width="62.7109375" customWidth="1"/>
  </cols>
  <sheetData>
    <row r="1" spans="1:8" ht="47.25" x14ac:dyDescent="0.2">
      <c r="A1" s="1"/>
      <c r="B1" s="10"/>
      <c r="C1" s="17"/>
      <c r="D1" s="8"/>
      <c r="E1" s="7"/>
      <c r="F1" s="44" t="s">
        <v>94</v>
      </c>
      <c r="G1" s="45" t="s">
        <v>95</v>
      </c>
    </row>
    <row r="2" spans="1:8" x14ac:dyDescent="0.2">
      <c r="A2" s="4" t="s">
        <v>32</v>
      </c>
      <c r="B2" s="36">
        <f>'TB000601'!B2</f>
        <v>0</v>
      </c>
      <c r="C2" s="18" t="s">
        <v>30</v>
      </c>
      <c r="D2" s="13">
        <f>'TB000601'!D2</f>
        <v>45657</v>
      </c>
    </row>
    <row r="3" spans="1:8" ht="32.25" x14ac:dyDescent="0.25">
      <c r="A3" s="4"/>
      <c r="B3" s="2"/>
      <c r="C3" s="18"/>
      <c r="D3" s="3"/>
      <c r="F3" s="47" t="str">
        <f>IF(H3&gt;0,"L","J")</f>
        <v>L</v>
      </c>
      <c r="G3" s="48"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46">
        <f>'TB000601'!I3</f>
        <v>2</v>
      </c>
    </row>
    <row r="4" spans="1:8" x14ac:dyDescent="0.2">
      <c r="A4" s="4" t="s">
        <v>29</v>
      </c>
      <c r="B4" s="36">
        <f>'TB000601'!B4</f>
        <v>0</v>
      </c>
      <c r="C4" s="18"/>
      <c r="D4" s="21"/>
    </row>
    <row r="5" spans="1:8" x14ac:dyDescent="0.2">
      <c r="A5" s="5" t="s">
        <v>33</v>
      </c>
      <c r="B5" s="11" t="str">
        <f>B7</f>
        <v>TB.04.01</v>
      </c>
      <c r="C5" s="19"/>
      <c r="D5" s="14"/>
    </row>
    <row r="7" spans="1:8" x14ac:dyDescent="0.2">
      <c r="A7" s="7"/>
      <c r="B7" s="9" t="s">
        <v>81</v>
      </c>
    </row>
    <row r="8" spans="1:8" x14ac:dyDescent="0.2">
      <c r="B8" s="55" t="s">
        <v>83</v>
      </c>
      <c r="C8" s="56"/>
      <c r="D8" s="56"/>
      <c r="E8" s="56"/>
    </row>
    <row r="9" spans="1:8" x14ac:dyDescent="0.2">
      <c r="D9" s="12" t="s">
        <v>76</v>
      </c>
      <c r="E9" s="57" t="s">
        <v>24</v>
      </c>
    </row>
    <row r="10" spans="1:8" x14ac:dyDescent="0.2">
      <c r="D10" s="12" t="s">
        <v>48</v>
      </c>
      <c r="E10" s="57"/>
    </row>
    <row r="11" spans="1:8" x14ac:dyDescent="0.2">
      <c r="D11" s="22" t="s">
        <v>9</v>
      </c>
      <c r="E11" s="22" t="s">
        <v>10</v>
      </c>
    </row>
    <row r="12" spans="1:8" ht="34.15" customHeight="1" x14ac:dyDescent="0.2">
      <c r="B12" s="23" t="s">
        <v>53</v>
      </c>
      <c r="C12" s="22" t="s">
        <v>54</v>
      </c>
      <c r="D12" s="37"/>
      <c r="E12" s="39"/>
      <c r="F12" s="49" t="str">
        <f>IF(LEFT(G12,9)="Attention","Attention",IF(G12 &lt;&gt;"","Erreur",""))</f>
        <v>Erreur</v>
      </c>
      <c r="G12" s="53" t="str">
        <f>IF(D12="","Saisir NON ou OUI.",IF(D12="NON","Attention : la réponse à cette question étant NON, le reste du formulaire ne doit pas être saisi.",""))</f>
        <v>Saisir NON ou OUI.</v>
      </c>
    </row>
    <row r="13" spans="1:8" ht="138" customHeight="1" x14ac:dyDescent="0.2">
      <c r="B13" s="23" t="s">
        <v>87</v>
      </c>
      <c r="C13" s="22" t="s">
        <v>55</v>
      </c>
      <c r="D13" s="37"/>
      <c r="E13" s="39"/>
      <c r="F13" s="49" t="str">
        <f t="shared" ref="F13:F14" si="0">IF(G13 &lt;&gt;"","Erreur","")</f>
        <v/>
      </c>
      <c r="G13" s="43" t="str">
        <f>IF(AND($D$12="OUI",D13=""),"Saisir NON ou OUI.",IF(AND($D$12="NON",OR(D13&lt;&gt;"",E13&lt;&gt;"")),"La réponse à la question 4.010 étant NON, la réponse à cette question et le commentire doivent rester vides.",""))</f>
        <v/>
      </c>
    </row>
    <row r="14" spans="1:8" ht="34.15" customHeight="1" x14ac:dyDescent="0.2">
      <c r="B14" s="15" t="s">
        <v>89</v>
      </c>
      <c r="C14" s="20" t="s">
        <v>56</v>
      </c>
      <c r="D14" s="38"/>
      <c r="E14" s="40"/>
      <c r="F14" s="49" t="str">
        <f t="shared" si="0"/>
        <v/>
      </c>
      <c r="G14" s="43" t="str">
        <f>IF(AND($D$12="OUI",D14=""),"Saisir NON ou OUI.",IF(AND($D$12="NON",OR(D14&lt;&gt;"",E14&lt;&gt;"")),"La réponse à la question 4.010 étant NON, la réponse à cette question et le commentaire doivent rester vides.",""))</f>
        <v/>
      </c>
    </row>
  </sheetData>
  <sheetProtection algorithmName="SHA-512" hashValue="xd/OMywtjwHHQ9zUnnfqI8Bz99JVZFv5whRTOk9SSknfbqe0rVKby7g7EORD5I3sNFRCNiMXzsvukaQm9Lq/Og==" saltValue="D4MIezuPdf3bDe20H9W0tQ==" spinCount="100000" sheet="1" objects="1" scenarios="1" selectLockedCells="1"/>
  <mergeCells count="2">
    <mergeCell ref="B8:E8"/>
    <mergeCell ref="E9:E10"/>
  </mergeCells>
  <conditionalFormatting sqref="F3">
    <cfRule type="expression" dxfId="26" priority="7">
      <formula>H3&gt;0</formula>
    </cfRule>
  </conditionalFormatting>
  <conditionalFormatting sqref="G3">
    <cfRule type="expression" dxfId="25" priority="6">
      <formula>H3&gt;0</formula>
    </cfRule>
  </conditionalFormatting>
  <conditionalFormatting sqref="D12">
    <cfRule type="expression" dxfId="24" priority="5">
      <formula>F12="Erreur"</formula>
    </cfRule>
  </conditionalFormatting>
  <conditionalFormatting sqref="D13:D14">
    <cfRule type="expression" dxfId="23" priority="4">
      <formula>F13="Erreur"</formula>
    </cfRule>
  </conditionalFormatting>
  <conditionalFormatting sqref="E13">
    <cfRule type="expression" dxfId="22" priority="3">
      <formula>F13="Erreur"</formula>
    </cfRule>
  </conditionalFormatting>
  <conditionalFormatting sqref="E14">
    <cfRule type="expression" dxfId="21" priority="2">
      <formula>F14="Erreur"</formula>
    </cfRule>
  </conditionalFormatting>
  <conditionalFormatting sqref="G12">
    <cfRule type="expression" dxfId="20" priority="1">
      <formula>F12="Attention"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'@lists'!$A$3:$C$3</xm:f>
          </x14:formula1>
          <xm:sqref>B5</xm:sqref>
        </x14:dataValidation>
        <x14:dataValidation type="list" allowBlank="1" showInputMessage="1" showErrorMessage="1" errorTitle="Saisie non valide" error="Seules les valeurs NON et OUI sont autorisées.">
          <x14:formula1>
            <xm:f>'@lists'!$A$4:$B$4</xm:f>
          </x14:formula1>
          <xm:sqref>D12:D14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2.75" x14ac:dyDescent="0.2"/>
  <cols>
    <col min="1" max="1" width="13" customWidth="1"/>
    <col min="2" max="11" width="21.5703125" customWidth="1"/>
    <col min="12" max="12" width="7.7109375" customWidth="1"/>
    <col min="13" max="13" width="62.7109375" customWidth="1"/>
  </cols>
  <sheetData>
    <row r="1" spans="1:14" ht="47.25" x14ac:dyDescent="0.2">
      <c r="A1" s="1"/>
      <c r="B1" s="10"/>
      <c r="C1" s="17"/>
      <c r="D1" s="8"/>
      <c r="E1" s="7" t="s">
        <v>93</v>
      </c>
      <c r="L1" s="44" t="s">
        <v>94</v>
      </c>
      <c r="M1" s="45" t="s">
        <v>95</v>
      </c>
    </row>
    <row r="2" spans="1:14" x14ac:dyDescent="0.2">
      <c r="A2" s="4" t="s">
        <v>32</v>
      </c>
      <c r="B2" s="36">
        <f>'TB000601'!B2</f>
        <v>0</v>
      </c>
      <c r="C2" s="18" t="s">
        <v>30</v>
      </c>
      <c r="D2" s="13">
        <f>'TB000601'!D2</f>
        <v>45657</v>
      </c>
    </row>
    <row r="3" spans="1:14" ht="32.25" x14ac:dyDescent="0.25">
      <c r="A3" s="4"/>
      <c r="B3" s="2"/>
      <c r="C3" s="18"/>
      <c r="D3" s="3"/>
      <c r="L3" s="47" t="str">
        <f>IF(N3&gt;0,"L","J")</f>
        <v>L</v>
      </c>
      <c r="M3" s="48"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46">
        <f>'TB000601'!I3</f>
        <v>2</v>
      </c>
    </row>
    <row r="4" spans="1:14" x14ac:dyDescent="0.2">
      <c r="A4" s="4" t="s">
        <v>29</v>
      </c>
      <c r="B4" s="36">
        <f>'TB000601'!B4</f>
        <v>0</v>
      </c>
      <c r="C4" s="18"/>
      <c r="D4" s="21"/>
    </row>
    <row r="5" spans="1:14" x14ac:dyDescent="0.2">
      <c r="A5" s="5" t="s">
        <v>33</v>
      </c>
      <c r="B5" s="11" t="str">
        <f>B7</f>
        <v>TB.04.01</v>
      </c>
      <c r="C5" s="19"/>
      <c r="D5" s="14"/>
    </row>
    <row r="7" spans="1:14" x14ac:dyDescent="0.2">
      <c r="A7" s="7"/>
      <c r="B7" s="9" t="s">
        <v>81</v>
      </c>
    </row>
    <row r="8" spans="1:14" ht="25.9" customHeight="1" x14ac:dyDescent="0.2">
      <c r="B8" s="55" t="s">
        <v>84</v>
      </c>
      <c r="C8" s="56"/>
      <c r="D8" s="56"/>
      <c r="E8" s="56"/>
    </row>
    <row r="9" spans="1:14" x14ac:dyDescent="0.2">
      <c r="B9" s="51" t="s">
        <v>46</v>
      </c>
      <c r="C9" s="12" t="s">
        <v>52</v>
      </c>
      <c r="D9" s="12" t="s">
        <v>43</v>
      </c>
      <c r="E9" s="12" t="s">
        <v>51</v>
      </c>
      <c r="F9" s="12" t="s">
        <v>31</v>
      </c>
      <c r="G9" s="12" t="s">
        <v>28</v>
      </c>
      <c r="H9" s="12" t="s">
        <v>45</v>
      </c>
      <c r="I9" s="12" t="s">
        <v>26</v>
      </c>
      <c r="J9" s="12" t="s">
        <v>74</v>
      </c>
      <c r="K9" s="12" t="s">
        <v>73</v>
      </c>
    </row>
    <row r="10" spans="1:14" x14ac:dyDescent="0.2">
      <c r="B10" s="22" t="s">
        <v>11</v>
      </c>
      <c r="C10" s="22" t="s">
        <v>12</v>
      </c>
      <c r="D10" s="22" t="s">
        <v>13</v>
      </c>
      <c r="E10" s="22" t="s">
        <v>14</v>
      </c>
      <c r="F10" s="22" t="s">
        <v>15</v>
      </c>
      <c r="G10" s="22" t="s">
        <v>16</v>
      </c>
      <c r="H10" s="22" t="s">
        <v>17</v>
      </c>
      <c r="I10" s="22" t="s">
        <v>18</v>
      </c>
      <c r="J10" s="22" t="s">
        <v>19</v>
      </c>
      <c r="K10" s="22" t="s">
        <v>20</v>
      </c>
    </row>
    <row r="11" spans="1:14" x14ac:dyDescent="0.2">
      <c r="A11" s="6"/>
      <c r="B11" s="52" t="str">
        <f>IF(AND(C11&lt;&gt;"",D11&lt;&gt;"",E11&lt;&gt;"",F11&lt;&gt;"",G11&lt;&gt;"",H11&lt;&gt;"",I11&lt;&gt;"",J11&lt;&gt;"",K11&lt;&gt;""),1,"")</f>
        <v/>
      </c>
      <c r="C11" s="38"/>
      <c r="D11" s="40"/>
      <c r="E11" s="40"/>
      <c r="F11" s="40"/>
      <c r="G11" s="41"/>
      <c r="H11" s="40"/>
      <c r="I11" s="40"/>
      <c r="J11" s="40"/>
      <c r="K11" s="40"/>
      <c r="L11" s="49" t="str">
        <f t="shared" ref="L11:L30" si="0">IF(M11 &lt;&gt;"","Erreur","")</f>
        <v/>
      </c>
      <c r="M11" s="43" t="str">
        <f>IF(AND('TB040101'!D12="NON",B11=1),"La réponse à la question 4.010 étant NON, aucune ligne ne doit être renseignée.",IF(AND('TB040101'!D14="NON",B11=1),"La réponse à la question 4.020 étant NON, aucune ligne ne doit être renseignée.",IF(AND('TB040101'!D14="OUI",B11&lt;&gt;1),"La réponse à la question 4.020 étant OUI, au moins une ligne doit être renseignée.",IF(G11&gt;$D$2,"Format erroné ou date renseignée supérieure à la date d'échéance.",""))))</f>
        <v/>
      </c>
    </row>
    <row r="12" spans="1:14" x14ac:dyDescent="0.2">
      <c r="A12" s="32"/>
      <c r="B12" s="52" t="str">
        <f>IF(OR(C12&lt;&gt;"",D12&lt;&gt;"",E12&lt;&gt;"",F12&lt;&gt;"",G12&lt;&gt;"",H12&lt;&gt;"",I12&lt;&gt;"",J12&lt;&gt;"",K12&lt;&gt;""),B11+1,"")</f>
        <v/>
      </c>
      <c r="C12" s="38"/>
      <c r="D12" s="40"/>
      <c r="E12" s="40"/>
      <c r="F12" s="40"/>
      <c r="G12" s="41"/>
      <c r="H12" s="40"/>
      <c r="I12" s="40"/>
      <c r="J12" s="40"/>
      <c r="K12" s="40"/>
      <c r="L12" s="49" t="str">
        <f t="shared" si="0"/>
        <v/>
      </c>
      <c r="M12" s="35" t="str">
        <f>IF(G12&gt;$D$2,"Format erroné ou date renseignée supérieure à la date d'échéance.","")</f>
        <v/>
      </c>
    </row>
    <row r="13" spans="1:14" x14ac:dyDescent="0.2">
      <c r="A13" s="32"/>
      <c r="B13" s="52" t="str">
        <f t="shared" ref="B13:B30" si="1">IF(OR(C13&lt;&gt;"",D13&lt;&gt;"",E13&lt;&gt;"",F13&lt;&gt;"",G13&lt;&gt;"",H13&lt;&gt;"",I13&lt;&gt;"",J13&lt;&gt;"",K13&lt;&gt;""),B12+1,"")</f>
        <v/>
      </c>
      <c r="C13" s="38"/>
      <c r="D13" s="40"/>
      <c r="E13" s="40"/>
      <c r="F13" s="40"/>
      <c r="G13" s="41"/>
      <c r="H13" s="40"/>
      <c r="I13" s="40"/>
      <c r="J13" s="40"/>
      <c r="K13" s="40"/>
      <c r="L13" s="49" t="str">
        <f t="shared" si="0"/>
        <v/>
      </c>
      <c r="M13" s="35" t="str">
        <f t="shared" ref="M13:M30" si="2">IF(G13&gt;$D$2,"Format erroné ou date renseignée supérieure à la date d'échéance.","")</f>
        <v/>
      </c>
    </row>
    <row r="14" spans="1:14" x14ac:dyDescent="0.2">
      <c r="A14" s="32"/>
      <c r="B14" s="52" t="str">
        <f t="shared" si="1"/>
        <v/>
      </c>
      <c r="C14" s="38"/>
      <c r="D14" s="40"/>
      <c r="E14" s="40"/>
      <c r="F14" s="40"/>
      <c r="G14" s="41"/>
      <c r="H14" s="40"/>
      <c r="I14" s="40"/>
      <c r="J14" s="40"/>
      <c r="K14" s="40"/>
      <c r="L14" s="49" t="str">
        <f t="shared" si="0"/>
        <v/>
      </c>
      <c r="M14" s="35" t="str">
        <f t="shared" si="2"/>
        <v/>
      </c>
    </row>
    <row r="15" spans="1:14" x14ac:dyDescent="0.2">
      <c r="A15" s="32"/>
      <c r="B15" s="52" t="str">
        <f t="shared" si="1"/>
        <v/>
      </c>
      <c r="C15" s="38"/>
      <c r="D15" s="40"/>
      <c r="E15" s="40"/>
      <c r="F15" s="40"/>
      <c r="G15" s="41"/>
      <c r="H15" s="40"/>
      <c r="I15" s="40"/>
      <c r="J15" s="40"/>
      <c r="K15" s="40"/>
      <c r="L15" s="49" t="str">
        <f t="shared" si="0"/>
        <v/>
      </c>
      <c r="M15" s="35" t="str">
        <f t="shared" si="2"/>
        <v/>
      </c>
    </row>
    <row r="16" spans="1:14" x14ac:dyDescent="0.2">
      <c r="A16" s="32"/>
      <c r="B16" s="52" t="str">
        <f t="shared" si="1"/>
        <v/>
      </c>
      <c r="C16" s="38"/>
      <c r="D16" s="40"/>
      <c r="E16" s="40"/>
      <c r="F16" s="40"/>
      <c r="G16" s="41"/>
      <c r="H16" s="40"/>
      <c r="I16" s="40"/>
      <c r="J16" s="40"/>
      <c r="K16" s="40"/>
      <c r="L16" s="49" t="str">
        <f t="shared" si="0"/>
        <v/>
      </c>
      <c r="M16" s="35" t="str">
        <f t="shared" si="2"/>
        <v/>
      </c>
    </row>
    <row r="17" spans="1:13" x14ac:dyDescent="0.2">
      <c r="A17" s="32"/>
      <c r="B17" s="52" t="str">
        <f t="shared" si="1"/>
        <v/>
      </c>
      <c r="C17" s="38"/>
      <c r="D17" s="40"/>
      <c r="E17" s="40"/>
      <c r="F17" s="40"/>
      <c r="G17" s="41"/>
      <c r="H17" s="40"/>
      <c r="I17" s="40"/>
      <c r="J17" s="40"/>
      <c r="K17" s="40"/>
      <c r="L17" s="49" t="str">
        <f t="shared" si="0"/>
        <v/>
      </c>
      <c r="M17" s="35" t="str">
        <f t="shared" si="2"/>
        <v/>
      </c>
    </row>
    <row r="18" spans="1:13" x14ac:dyDescent="0.2">
      <c r="A18" s="32"/>
      <c r="B18" s="52" t="str">
        <f t="shared" si="1"/>
        <v/>
      </c>
      <c r="C18" s="38"/>
      <c r="D18" s="40"/>
      <c r="E18" s="40"/>
      <c r="F18" s="40"/>
      <c r="G18" s="41"/>
      <c r="H18" s="40"/>
      <c r="I18" s="40"/>
      <c r="J18" s="40"/>
      <c r="K18" s="40"/>
      <c r="L18" s="49" t="str">
        <f t="shared" si="0"/>
        <v/>
      </c>
      <c r="M18" s="35" t="str">
        <f t="shared" si="2"/>
        <v/>
      </c>
    </row>
    <row r="19" spans="1:13" x14ac:dyDescent="0.2">
      <c r="A19" s="32"/>
      <c r="B19" s="52" t="str">
        <f t="shared" si="1"/>
        <v/>
      </c>
      <c r="C19" s="38"/>
      <c r="D19" s="40"/>
      <c r="E19" s="40"/>
      <c r="F19" s="40"/>
      <c r="G19" s="41"/>
      <c r="H19" s="40"/>
      <c r="I19" s="40"/>
      <c r="J19" s="40"/>
      <c r="K19" s="40"/>
      <c r="L19" s="49" t="str">
        <f t="shared" si="0"/>
        <v/>
      </c>
      <c r="M19" s="35" t="str">
        <f t="shared" si="2"/>
        <v/>
      </c>
    </row>
    <row r="20" spans="1:13" x14ac:dyDescent="0.2">
      <c r="A20" s="32"/>
      <c r="B20" s="52" t="str">
        <f t="shared" si="1"/>
        <v/>
      </c>
      <c r="C20" s="38"/>
      <c r="D20" s="40"/>
      <c r="E20" s="40"/>
      <c r="F20" s="40"/>
      <c r="G20" s="41"/>
      <c r="H20" s="40"/>
      <c r="I20" s="40"/>
      <c r="J20" s="40"/>
      <c r="K20" s="40"/>
      <c r="L20" s="49" t="str">
        <f t="shared" si="0"/>
        <v/>
      </c>
      <c r="M20" s="35" t="str">
        <f t="shared" si="2"/>
        <v/>
      </c>
    </row>
    <row r="21" spans="1:13" x14ac:dyDescent="0.2">
      <c r="A21" s="32"/>
      <c r="B21" s="52" t="str">
        <f t="shared" si="1"/>
        <v/>
      </c>
      <c r="C21" s="38"/>
      <c r="D21" s="40"/>
      <c r="E21" s="40"/>
      <c r="F21" s="40"/>
      <c r="G21" s="41"/>
      <c r="H21" s="40"/>
      <c r="I21" s="40"/>
      <c r="J21" s="40"/>
      <c r="K21" s="40"/>
      <c r="L21" s="49" t="str">
        <f t="shared" si="0"/>
        <v/>
      </c>
      <c r="M21" s="35" t="str">
        <f t="shared" si="2"/>
        <v/>
      </c>
    </row>
    <row r="22" spans="1:13" x14ac:dyDescent="0.2">
      <c r="A22" s="32"/>
      <c r="B22" s="52" t="str">
        <f t="shared" si="1"/>
        <v/>
      </c>
      <c r="C22" s="38"/>
      <c r="D22" s="40"/>
      <c r="E22" s="40"/>
      <c r="F22" s="40"/>
      <c r="G22" s="41"/>
      <c r="H22" s="40"/>
      <c r="I22" s="40"/>
      <c r="J22" s="40"/>
      <c r="K22" s="40"/>
      <c r="L22" s="49" t="str">
        <f t="shared" si="0"/>
        <v/>
      </c>
      <c r="M22" s="35" t="str">
        <f t="shared" si="2"/>
        <v/>
      </c>
    </row>
    <row r="23" spans="1:13" x14ac:dyDescent="0.2">
      <c r="A23" s="32"/>
      <c r="B23" s="52" t="str">
        <f t="shared" si="1"/>
        <v/>
      </c>
      <c r="C23" s="38"/>
      <c r="D23" s="40"/>
      <c r="E23" s="40"/>
      <c r="F23" s="40"/>
      <c r="G23" s="41"/>
      <c r="H23" s="40"/>
      <c r="I23" s="40"/>
      <c r="J23" s="40"/>
      <c r="K23" s="40"/>
      <c r="L23" s="49" t="str">
        <f t="shared" si="0"/>
        <v/>
      </c>
      <c r="M23" s="35" t="str">
        <f t="shared" si="2"/>
        <v/>
      </c>
    </row>
    <row r="24" spans="1:13" x14ac:dyDescent="0.2">
      <c r="A24" s="32"/>
      <c r="B24" s="52" t="str">
        <f t="shared" si="1"/>
        <v/>
      </c>
      <c r="C24" s="38"/>
      <c r="D24" s="40"/>
      <c r="E24" s="40"/>
      <c r="F24" s="40"/>
      <c r="G24" s="41"/>
      <c r="H24" s="40"/>
      <c r="I24" s="40"/>
      <c r="J24" s="40"/>
      <c r="K24" s="40"/>
      <c r="L24" s="49" t="str">
        <f t="shared" si="0"/>
        <v/>
      </c>
      <c r="M24" s="35" t="str">
        <f t="shared" si="2"/>
        <v/>
      </c>
    </row>
    <row r="25" spans="1:13" x14ac:dyDescent="0.2">
      <c r="A25" s="32"/>
      <c r="B25" s="52" t="str">
        <f t="shared" si="1"/>
        <v/>
      </c>
      <c r="C25" s="38"/>
      <c r="D25" s="40"/>
      <c r="E25" s="40"/>
      <c r="F25" s="40"/>
      <c r="G25" s="41"/>
      <c r="H25" s="40"/>
      <c r="I25" s="40"/>
      <c r="J25" s="40"/>
      <c r="K25" s="40"/>
      <c r="L25" s="49" t="str">
        <f t="shared" si="0"/>
        <v/>
      </c>
      <c r="M25" s="35" t="str">
        <f t="shared" si="2"/>
        <v/>
      </c>
    </row>
    <row r="26" spans="1:13" x14ac:dyDescent="0.2">
      <c r="A26" s="32"/>
      <c r="B26" s="52" t="str">
        <f t="shared" si="1"/>
        <v/>
      </c>
      <c r="C26" s="38"/>
      <c r="D26" s="40"/>
      <c r="E26" s="40"/>
      <c r="F26" s="40"/>
      <c r="G26" s="41"/>
      <c r="H26" s="40"/>
      <c r="I26" s="40"/>
      <c r="J26" s="40"/>
      <c r="K26" s="40"/>
      <c r="L26" s="49" t="str">
        <f t="shared" si="0"/>
        <v/>
      </c>
      <c r="M26" s="35" t="str">
        <f t="shared" si="2"/>
        <v/>
      </c>
    </row>
    <row r="27" spans="1:13" x14ac:dyDescent="0.2">
      <c r="A27" s="32"/>
      <c r="B27" s="52" t="str">
        <f t="shared" si="1"/>
        <v/>
      </c>
      <c r="C27" s="38"/>
      <c r="D27" s="40"/>
      <c r="E27" s="40"/>
      <c r="F27" s="40"/>
      <c r="G27" s="41"/>
      <c r="H27" s="40"/>
      <c r="I27" s="40"/>
      <c r="J27" s="40"/>
      <c r="K27" s="40"/>
      <c r="L27" s="49" t="str">
        <f t="shared" si="0"/>
        <v/>
      </c>
      <c r="M27" s="35" t="str">
        <f t="shared" si="2"/>
        <v/>
      </c>
    </row>
    <row r="28" spans="1:13" x14ac:dyDescent="0.2">
      <c r="A28" s="32"/>
      <c r="B28" s="52" t="str">
        <f t="shared" si="1"/>
        <v/>
      </c>
      <c r="C28" s="38"/>
      <c r="D28" s="40"/>
      <c r="E28" s="40"/>
      <c r="F28" s="40"/>
      <c r="G28" s="41"/>
      <c r="H28" s="40"/>
      <c r="I28" s="40"/>
      <c r="J28" s="40"/>
      <c r="K28" s="40"/>
      <c r="L28" s="49" t="str">
        <f t="shared" si="0"/>
        <v/>
      </c>
      <c r="M28" s="35" t="str">
        <f t="shared" si="2"/>
        <v/>
      </c>
    </row>
    <row r="29" spans="1:13" x14ac:dyDescent="0.2">
      <c r="A29" s="32"/>
      <c r="B29" s="52" t="str">
        <f t="shared" si="1"/>
        <v/>
      </c>
      <c r="C29" s="38"/>
      <c r="D29" s="40"/>
      <c r="E29" s="40"/>
      <c r="F29" s="40"/>
      <c r="G29" s="41"/>
      <c r="H29" s="40"/>
      <c r="I29" s="40"/>
      <c r="J29" s="40"/>
      <c r="K29" s="40"/>
      <c r="L29" s="49" t="str">
        <f t="shared" si="0"/>
        <v/>
      </c>
      <c r="M29" s="35" t="str">
        <f t="shared" si="2"/>
        <v/>
      </c>
    </row>
    <row r="30" spans="1:13" x14ac:dyDescent="0.2">
      <c r="A30" s="32"/>
      <c r="B30" s="52" t="str">
        <f t="shared" si="1"/>
        <v/>
      </c>
      <c r="C30" s="38"/>
      <c r="D30" s="40"/>
      <c r="E30" s="40"/>
      <c r="F30" s="40"/>
      <c r="G30" s="41"/>
      <c r="H30" s="40"/>
      <c r="I30" s="40"/>
      <c r="J30" s="40"/>
      <c r="K30" s="40"/>
      <c r="L30" s="49" t="str">
        <f t="shared" si="0"/>
        <v/>
      </c>
      <c r="M30" s="35" t="str">
        <f t="shared" si="2"/>
        <v/>
      </c>
    </row>
  </sheetData>
  <sheetProtection algorithmName="SHA-512" hashValue="Hk27dlbEups1UGMf+PQ5bDb9kDgfsDmnMX0skcHp6rIAFJn2jzzimOCQJtdkL/sCqwU/EdjWPsFO4Z7miW7tKw==" saltValue="O0EKPOpV1OXz9+QZaJZWcA==" spinCount="100000" sheet="1" objects="1" scenarios="1" selectLockedCells="1"/>
  <mergeCells count="1">
    <mergeCell ref="B8:E8"/>
  </mergeCells>
  <conditionalFormatting sqref="G11">
    <cfRule type="expression" dxfId="19" priority="7">
      <formula>G11&gt;$D$2</formula>
    </cfRule>
  </conditionalFormatting>
  <conditionalFormatting sqref="G12:G30">
    <cfRule type="expression" dxfId="18" priority="4">
      <formula>L12="Erreur"</formula>
    </cfRule>
  </conditionalFormatting>
  <conditionalFormatting sqref="L3">
    <cfRule type="expression" dxfId="17" priority="3">
      <formula>N3&gt;0</formula>
    </cfRule>
  </conditionalFormatting>
  <conditionalFormatting sqref="M3">
    <cfRule type="expression" dxfId="16" priority="2">
      <formula>N3&gt;0</formula>
    </cfRule>
  </conditionalFormatting>
  <conditionalFormatting sqref="C11:K11">
    <cfRule type="expression" dxfId="15" priority="1">
      <formula>$L11="Erreur"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Madame et Monsieur sont autorisées.">
          <x14:formula1>
            <xm:f>'@lists'!$A$5:$B$5</xm:f>
          </x14:formula1>
          <xm:sqref>C11:C30</xm:sqref>
        </x14:dataValidation>
        <x14:dataValidation type="list" allowBlank="1" showInputMessage="1" showErrorMessage="1">
          <x14:formula1>
            <xm:f>'@lists'!$A$3:$C$3</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0"/>
  <sheetViews>
    <sheetView workbookViewId="0">
      <selection activeCell="D12" sqref="D12"/>
    </sheetView>
  </sheetViews>
  <sheetFormatPr baseColWidth="10" defaultColWidth="11.5703125" defaultRowHeight="12.75" x14ac:dyDescent="0.2"/>
  <cols>
    <col min="1" max="1" width="13" style="42" customWidth="1"/>
    <col min="2" max="2" width="57.28515625" style="42" customWidth="1"/>
    <col min="3" max="3" width="10.85546875" style="42" customWidth="1"/>
    <col min="4" max="6" width="21.5703125" style="42" customWidth="1"/>
    <col min="7" max="7" width="7.7109375" style="42" customWidth="1"/>
    <col min="8" max="8" width="62.7109375" style="42" customWidth="1"/>
    <col min="9" max="16384" width="11.5703125" style="42"/>
  </cols>
  <sheetData>
    <row r="1" spans="1:9" ht="47.25" x14ac:dyDescent="0.2">
      <c r="A1" s="1"/>
      <c r="B1" s="10"/>
      <c r="C1" s="17"/>
      <c r="D1" s="8"/>
      <c r="E1" s="7" t="s">
        <v>93</v>
      </c>
      <c r="G1" s="44" t="s">
        <v>94</v>
      </c>
      <c r="H1" s="45" t="s">
        <v>95</v>
      </c>
    </row>
    <row r="2" spans="1:9" x14ac:dyDescent="0.2">
      <c r="A2" s="4" t="s">
        <v>32</v>
      </c>
      <c r="B2" s="36">
        <f>'TB000601'!B2</f>
        <v>0</v>
      </c>
      <c r="C2" s="18" t="s">
        <v>30</v>
      </c>
      <c r="D2" s="13">
        <f>'TB000601'!D2</f>
        <v>45657</v>
      </c>
      <c r="G2"/>
      <c r="H2"/>
    </row>
    <row r="3" spans="1:9" ht="32.25" x14ac:dyDescent="0.25">
      <c r="A3" s="4"/>
      <c r="B3" s="2"/>
      <c r="C3" s="18"/>
      <c r="D3" s="3"/>
      <c r="G3" s="47" t="str">
        <f>IF(I3&gt;0,"L","J")</f>
        <v>L</v>
      </c>
      <c r="H3" s="48"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46">
        <f>'TB000601'!I3</f>
        <v>2</v>
      </c>
    </row>
    <row r="4" spans="1:9" x14ac:dyDescent="0.2">
      <c r="A4" s="4" t="s">
        <v>29</v>
      </c>
      <c r="B4" s="36">
        <f>'TB000601'!B4</f>
        <v>0</v>
      </c>
      <c r="C4" s="18"/>
      <c r="D4" s="21"/>
    </row>
    <row r="5" spans="1:9" x14ac:dyDescent="0.2">
      <c r="A5" s="5" t="s">
        <v>33</v>
      </c>
      <c r="B5" s="11" t="str">
        <f>B7</f>
        <v>TB.04.01</v>
      </c>
      <c r="C5" s="19"/>
      <c r="D5" s="14"/>
    </row>
    <row r="7" spans="1:9" x14ac:dyDescent="0.2">
      <c r="A7" s="7"/>
      <c r="B7" s="31" t="s">
        <v>81</v>
      </c>
    </row>
    <row r="8" spans="1:9" x14ac:dyDescent="0.2">
      <c r="B8" s="55" t="s">
        <v>85</v>
      </c>
      <c r="C8" s="56"/>
      <c r="D8" s="56"/>
      <c r="E8" s="56"/>
    </row>
    <row r="9" spans="1:9" x14ac:dyDescent="0.2">
      <c r="D9" s="57" t="s">
        <v>77</v>
      </c>
      <c r="E9" s="57"/>
      <c r="F9" s="57" t="s">
        <v>25</v>
      </c>
    </row>
    <row r="10" spans="1:9" x14ac:dyDescent="0.2">
      <c r="D10" s="33" t="s">
        <v>48</v>
      </c>
      <c r="E10" s="33" t="s">
        <v>27</v>
      </c>
      <c r="F10" s="57"/>
    </row>
    <row r="11" spans="1:9" x14ac:dyDescent="0.2">
      <c r="D11" s="22" t="s">
        <v>21</v>
      </c>
      <c r="E11" s="22" t="s">
        <v>22</v>
      </c>
      <c r="F11" s="22" t="s">
        <v>23</v>
      </c>
    </row>
    <row r="12" spans="1:9" ht="34.15" customHeight="1" x14ac:dyDescent="0.2">
      <c r="B12" s="23" t="s">
        <v>90</v>
      </c>
      <c r="C12" s="22" t="s">
        <v>57</v>
      </c>
      <c r="D12" s="37"/>
      <c r="E12" s="29"/>
      <c r="F12" s="39"/>
      <c r="G12" s="49" t="str">
        <f>IF(H12 &lt;&gt;"","Erreur","")</f>
        <v/>
      </c>
      <c r="H12" s="43" t="str">
        <f>IF(AND('TB040101'!$D$12="OUI",D12=""),"Saisir NON ou OUI.",IF(AND('TB040101'!$D$12="NON",OR(D12&lt;&gt;"",F12&lt;&gt;"")),"La réponse à la question 4.010 étant NON, la réponse à cette question et le commentaire doivent rester vides.",""))</f>
        <v/>
      </c>
    </row>
    <row r="13" spans="1:9" ht="22.15" customHeight="1" x14ac:dyDescent="0.2">
      <c r="B13" s="23" t="s">
        <v>50</v>
      </c>
      <c r="C13" s="22" t="s">
        <v>58</v>
      </c>
      <c r="D13" s="28"/>
      <c r="E13" s="50"/>
      <c r="F13" s="39"/>
      <c r="G13" s="49" t="str">
        <f t="shared" ref="G13:G30" si="0">IF(H13 &lt;&gt;"","Erreur","")</f>
        <v/>
      </c>
      <c r="H13" s="43" t="str">
        <f>IF(AND('TB040101'!$D$12="OUI",E13=""),"Saisir une date.",IF(AND('TB040101'!$D$12="NON",E13&lt;&gt;""),"La réponse à la question 4.010 étant NON, la réponse à cette question doit rester vide.",IF(E13&gt;$D$2,"Format erroné ou date renseignée supérieure à la date d'échéance.","")))</f>
        <v/>
      </c>
    </row>
    <row r="14" spans="1:9" ht="34.15" customHeight="1" x14ac:dyDescent="0.2">
      <c r="B14" s="23" t="s">
        <v>39</v>
      </c>
      <c r="C14" s="22" t="s">
        <v>59</v>
      </c>
      <c r="D14" s="37"/>
      <c r="E14" s="29"/>
      <c r="F14" s="39"/>
      <c r="G14" s="49" t="str">
        <f t="shared" si="0"/>
        <v/>
      </c>
      <c r="H14" s="43" t="str">
        <f>IF(AND('TB040101'!$D$12="OUI",D14=""),"Saisir NON ou OUI.",IF(AND('TB040101'!$D$12="NON",OR(D14&lt;&gt;"",F14&lt;&gt;"")),"La réponse à la question 4.010 étant NON, la réponse à cette question et le commentaire doivent rester vides.",""))</f>
        <v/>
      </c>
    </row>
    <row r="15" spans="1:9" ht="22.15" customHeight="1" x14ac:dyDescent="0.2">
      <c r="B15" s="23" t="s">
        <v>49</v>
      </c>
      <c r="C15" s="22" t="s">
        <v>60</v>
      </c>
      <c r="D15" s="28"/>
      <c r="E15" s="41"/>
      <c r="F15" s="39"/>
      <c r="G15" s="49" t="str">
        <f t="shared" si="0"/>
        <v/>
      </c>
      <c r="H15" s="43" t="str">
        <f>IF(AND('TB040101'!$D$12="OUI",E15=""),"Saisir une date.",IF(AND('TB040101'!$D$12="NON",OR(E15&lt;&gt;"",F15&lt;&gt;"")),"La réponse à la question 4.010 étant NON, la réponse à cette question et le commentaire doivent rester vides.",IF(E15&gt;$D$2,"Format erroné ou date renseignée supérieure à la date d'échéance.","")))</f>
        <v/>
      </c>
    </row>
    <row r="16" spans="1:9" ht="34.15" customHeight="1" x14ac:dyDescent="0.2">
      <c r="B16" s="23" t="s">
        <v>92</v>
      </c>
      <c r="C16" s="22" t="s">
        <v>61</v>
      </c>
      <c r="D16" s="37"/>
      <c r="E16" s="29"/>
      <c r="F16" s="39"/>
      <c r="G16" s="49" t="str">
        <f t="shared" si="0"/>
        <v/>
      </c>
      <c r="H16" s="43" t="str">
        <f>IF(AND('TB040101'!$D$12="OUI",D16=""),"Saisir NON ou OUI.",IF(AND('TB040101'!$D$12="NON",OR(D16&lt;&gt;"",F16&lt;&gt;"")),"La réponse à la question 4.010 étant NON, la réponse à cette question et le commentaire doivent rester vide.",IF(AND(D16="OUI",F16=""),"Saisir un commentaire explicatif.","")))</f>
        <v/>
      </c>
    </row>
    <row r="17" spans="2:8" ht="34.15" customHeight="1" x14ac:dyDescent="0.2">
      <c r="B17" s="23" t="s">
        <v>36</v>
      </c>
      <c r="C17" s="22" t="s">
        <v>62</v>
      </c>
      <c r="D17" s="37"/>
      <c r="E17" s="29"/>
      <c r="F17" s="39"/>
      <c r="G17" s="49" t="str">
        <f t="shared" si="0"/>
        <v/>
      </c>
      <c r="H17" s="43" t="str">
        <f>IF(AND('TB040101'!$D$12="OUI",D17=""),"Saisir NON ou OUI.",IF(AND('TB040101'!$D$12="NON",OR(D17&lt;&gt;"",F17&lt;&gt;"")),"La réponse à la question 4.010 étant NON, la réponse à cette question et le commentaire doivent rester vides.",""))</f>
        <v/>
      </c>
    </row>
    <row r="18" spans="2:8" ht="57" customHeight="1" x14ac:dyDescent="0.2">
      <c r="B18" s="23" t="s">
        <v>38</v>
      </c>
      <c r="C18" s="22" t="s">
        <v>63</v>
      </c>
      <c r="D18" s="37"/>
      <c r="E18" s="29"/>
      <c r="F18" s="39"/>
      <c r="G18" s="49" t="str">
        <f t="shared" si="0"/>
        <v/>
      </c>
      <c r="H18" s="43" t="str">
        <f>IF(AND('TB040101'!$D$12="OUI",D18=""),"Saisir NON ou OUI.",IF(AND('TB040101'!$D$12="NON",OR(D18&lt;&gt;"",F18&lt;&gt;"")),"La réponse à la question 4.010 étant NON, la réponse à cette question et le commentaire doivent rester vides.",""))</f>
        <v/>
      </c>
    </row>
    <row r="19" spans="2:8" ht="34.15" customHeight="1" x14ac:dyDescent="0.2">
      <c r="B19" s="23" t="s">
        <v>37</v>
      </c>
      <c r="C19" s="22" t="s">
        <v>64</v>
      </c>
      <c r="D19" s="37"/>
      <c r="E19" s="29"/>
      <c r="F19" s="39"/>
      <c r="G19" s="49" t="str">
        <f t="shared" si="0"/>
        <v/>
      </c>
      <c r="H19" s="43" t="str">
        <f>IF(AND('TB040101'!$D$12="OUI",D19=""),"Saisir NON ou OUI.",IF(AND('TB040101'!$D$12="NON",OR(D19&lt;&gt;"",F19&lt;&gt;"")),"La réponse à la question 4.010 étant NON, la réponse à cette question et le commentaire doivent rester vides.",""))</f>
        <v/>
      </c>
    </row>
    <row r="20" spans="2:8" ht="45" customHeight="1" x14ac:dyDescent="0.2">
      <c r="B20" s="23" t="s">
        <v>34</v>
      </c>
      <c r="C20" s="22" t="s">
        <v>65</v>
      </c>
      <c r="D20" s="37"/>
      <c r="E20" s="29"/>
      <c r="F20" s="39"/>
      <c r="G20" s="49" t="str">
        <f t="shared" si="0"/>
        <v/>
      </c>
      <c r="H20" s="43" t="str">
        <f>IF(AND('TB040101'!$D$12="OUI",D20=""),"Saisir NON ou OUI.",IF(AND('TB040101'!$D$12="NON",OR(D20&lt;&gt;"",F20&lt;&gt;"")),"La réponse à la question 4.010 étant NON, la réponse à cette question et le commentaire doivent rester vides.",""))</f>
        <v/>
      </c>
    </row>
    <row r="21" spans="2:8" ht="69" customHeight="1" x14ac:dyDescent="0.2">
      <c r="B21" s="23" t="s">
        <v>91</v>
      </c>
      <c r="C21" s="22" t="s">
        <v>66</v>
      </c>
      <c r="D21" s="37"/>
      <c r="E21" s="29"/>
      <c r="F21" s="39"/>
      <c r="G21" s="49" t="str">
        <f t="shared" si="0"/>
        <v/>
      </c>
      <c r="H21" s="43" t="str">
        <f>IF(AND('TB040101'!$D$12="OUI",D21=""),"Saisir NON ou OUI.",IF(AND('TB040101'!$D$12="NON",OR(D21&lt;&gt;"",F21&lt;&gt;"")),"La réponse à la question 4.010 étant NON, la réponse à cette question et le commentaire doivent rester vide.",IF(AND(D21="OUI",F21=""),"Saisir un commentaire explicatif.","")))</f>
        <v/>
      </c>
    </row>
    <row r="22" spans="2:8" x14ac:dyDescent="0.2">
      <c r="B22" s="23" t="s">
        <v>7</v>
      </c>
      <c r="C22" s="25"/>
      <c r="D22" s="28"/>
      <c r="E22" s="29"/>
      <c r="F22" s="26"/>
      <c r="G22" s="49"/>
    </row>
    <row r="23" spans="2:8" x14ac:dyDescent="0.2">
      <c r="B23" s="23" t="s">
        <v>35</v>
      </c>
      <c r="C23" s="27"/>
      <c r="D23" s="24"/>
      <c r="E23" s="24"/>
      <c r="F23" s="24"/>
      <c r="G23" s="49"/>
    </row>
    <row r="24" spans="2:8" ht="34.15" customHeight="1" x14ac:dyDescent="0.2">
      <c r="B24" s="23" t="s">
        <v>5</v>
      </c>
      <c r="C24" s="22" t="s">
        <v>67</v>
      </c>
      <c r="D24" s="37"/>
      <c r="E24" s="29"/>
      <c r="F24" s="39"/>
      <c r="G24" s="49" t="str">
        <f t="shared" si="0"/>
        <v/>
      </c>
      <c r="H24" s="43" t="str">
        <f>IF(AND('TB040101'!$D$12="OUI",D24=""),"Saisir NON ou OUI.",IF(AND('TB040101'!$D$12="NON",OR(D24&lt;&gt;"",F24&lt;&gt;"")),"La réponse à la question 4.010 étant NON, la réponse à cette question et le commentaire doivent rester vides.",IF(AND(D24="NON",F24=""),"Saisir un commentaire explicatif.","")))</f>
        <v/>
      </c>
    </row>
    <row r="25" spans="2:8" ht="34.15" customHeight="1" x14ac:dyDescent="0.2">
      <c r="B25" s="23" t="s">
        <v>6</v>
      </c>
      <c r="C25" s="22" t="s">
        <v>68</v>
      </c>
      <c r="D25" s="37"/>
      <c r="E25" s="29"/>
      <c r="F25" s="39"/>
      <c r="G25" s="49" t="str">
        <f t="shared" si="0"/>
        <v/>
      </c>
      <c r="H25" s="43" t="str">
        <f>IF(AND('TB040101'!$D$12="OUI",D25=""),"Saisir NON ou OUI.",IF(AND('TB040101'!$D$12="NON",OR(D25&lt;&gt;"",F25&lt;&gt;"")),"La réponse à la question 4.010 étant NON, la réponse à cette question et le commentaire doivent rester vides.",IF(AND(D25="NON",F25=""),"Saisir un commentaire explicatif.","")))</f>
        <v/>
      </c>
    </row>
    <row r="26" spans="2:8" ht="34.15" customHeight="1" x14ac:dyDescent="0.2">
      <c r="B26" s="23" t="s">
        <v>88</v>
      </c>
      <c r="C26" s="27"/>
      <c r="D26" s="24"/>
      <c r="E26" s="24"/>
      <c r="F26" s="24"/>
      <c r="G26" s="49"/>
    </row>
    <row r="27" spans="2:8" ht="22.15" customHeight="1" x14ac:dyDescent="0.2">
      <c r="B27" s="23" t="s">
        <v>2</v>
      </c>
      <c r="C27" s="22" t="s">
        <v>69</v>
      </c>
      <c r="D27" s="37"/>
      <c r="E27" s="29"/>
      <c r="F27" s="39"/>
      <c r="G27" s="49" t="str">
        <f t="shared" si="0"/>
        <v/>
      </c>
      <c r="H27" s="43" t="str">
        <f>IF(AND('TB040101'!$D$12="OUI",D27=""),"Saisir NON ou OUI.",IF(AND('TB040101'!$D$12="NON",OR(D27&lt;&gt;"",F27&lt;&gt;"")),"La réponse à la question 4.010 étant NON, la réponse à cette question et le commentaire doivent rester vides.",IF(AND(D27="OUI",F27=""),"Saisir un commentaire explicatif.","")))</f>
        <v/>
      </c>
    </row>
    <row r="28" spans="2:8" ht="34.15" customHeight="1" x14ac:dyDescent="0.2">
      <c r="B28" s="23" t="s">
        <v>4</v>
      </c>
      <c r="C28" s="22" t="s">
        <v>70</v>
      </c>
      <c r="D28" s="37"/>
      <c r="E28" s="29"/>
      <c r="F28" s="39"/>
      <c r="G28" s="49" t="str">
        <f t="shared" si="0"/>
        <v/>
      </c>
      <c r="H28" s="43" t="str">
        <f>IF(AND('TB040101'!$D$12="OUI",D28=""),"Saisir NON ou OUI.",IF(AND('TB040101'!$D$12="NON",OR(D28&lt;&gt;"",F28&lt;&gt;"")),"La réponse à la question 4.010 étant NON, la réponse à cette question et le commentaire doivent rester vides.",IF(AND(D28="OUI",F28=""),"Saisir un commentaire explicatif.","")))</f>
        <v/>
      </c>
    </row>
    <row r="29" spans="2:8" ht="34.15" customHeight="1" x14ac:dyDescent="0.2">
      <c r="B29" s="23" t="s">
        <v>3</v>
      </c>
      <c r="C29" s="22" t="s">
        <v>71</v>
      </c>
      <c r="D29" s="37"/>
      <c r="E29" s="29"/>
      <c r="F29" s="39"/>
      <c r="G29" s="49" t="str">
        <f t="shared" si="0"/>
        <v/>
      </c>
      <c r="H29" s="43" t="str">
        <f>IF(AND('TB040101'!$D$12="OUI",D29=""),"Saisir NON ou OUI.",IF(AND('TB040101'!$D$12="NON",OR(D29&lt;&gt;"",F29&lt;&gt;"")),"La réponse à la question 4.010 étant NON, la réponse à cette question et le commentaire doivent rester vides.",IF(AND(D29="OUI",F29=""),"Saisir un commentaire explicatif.","")))</f>
        <v/>
      </c>
    </row>
    <row r="30" spans="2:8" ht="45" customHeight="1" x14ac:dyDescent="0.2">
      <c r="B30" s="15" t="s">
        <v>1</v>
      </c>
      <c r="C30" s="20" t="s">
        <v>72</v>
      </c>
      <c r="D30" s="38"/>
      <c r="E30" s="30"/>
      <c r="F30" s="40"/>
      <c r="G30" s="49" t="str">
        <f t="shared" si="0"/>
        <v/>
      </c>
      <c r="H30" s="43" t="str">
        <f>IF(AND('TB040101'!$D$12="OUI",D30=""),"Saisir NON ou OUI.",IF(AND('TB040101'!$D$12="NON",OR(D30&lt;&gt;"",F30&lt;&gt;"")),"La réponse à la question 4.010 étant NON, la réponse à cette question et le commentaire doivent rester vides.",IF(AND(D30="OUI",F30=""),"Saisir un commentaire explicatif.","")))</f>
        <v/>
      </c>
    </row>
  </sheetData>
  <sheetProtection algorithmName="SHA-512" hashValue="3B5wue6E4IxubjPtMkTYlSGeOQ8KGsIQbMZBl8JvWy8IfL3ptVNfGSB67bLYc7HJP6QlKYuTDhlxOOMq18FuUA==" saltValue="eoDb2i2Iys12ynw9MqA80w==" spinCount="100000" sheet="1" objects="1" scenarios="1" selectLockedCells="1"/>
  <mergeCells count="3">
    <mergeCell ref="B8:E8"/>
    <mergeCell ref="D9:E9"/>
    <mergeCell ref="F9:F10"/>
  </mergeCells>
  <conditionalFormatting sqref="E13">
    <cfRule type="expression" dxfId="14" priority="16">
      <formula>G13="Erreur"</formula>
    </cfRule>
  </conditionalFormatting>
  <conditionalFormatting sqref="G3">
    <cfRule type="expression" dxfId="13" priority="14">
      <formula>I3&gt;0</formula>
    </cfRule>
  </conditionalFormatting>
  <conditionalFormatting sqref="H3">
    <cfRule type="expression" dxfId="12" priority="13">
      <formula>I3&gt;0</formula>
    </cfRule>
  </conditionalFormatting>
  <conditionalFormatting sqref="D12">
    <cfRule type="expression" dxfId="11" priority="12">
      <formula>G12="Erreur"</formula>
    </cfRule>
  </conditionalFormatting>
  <conditionalFormatting sqref="D14">
    <cfRule type="expression" dxfId="10" priority="11">
      <formula>G14="Erreur"</formula>
    </cfRule>
  </conditionalFormatting>
  <conditionalFormatting sqref="D16:D21">
    <cfRule type="expression" dxfId="9" priority="10">
      <formula>G16="Erreur"</formula>
    </cfRule>
  </conditionalFormatting>
  <conditionalFormatting sqref="D24:D25">
    <cfRule type="expression" dxfId="8" priority="9">
      <formula>G24="Erreur"</formula>
    </cfRule>
  </conditionalFormatting>
  <conditionalFormatting sqref="D27:D30">
    <cfRule type="expression" dxfId="7" priority="8">
      <formula>G27="Erreur"</formula>
    </cfRule>
  </conditionalFormatting>
  <conditionalFormatting sqref="E15">
    <cfRule type="expression" dxfId="6" priority="7">
      <formula>G15="Erreur"</formula>
    </cfRule>
  </conditionalFormatting>
  <conditionalFormatting sqref="F27">
    <cfRule type="expression" dxfId="5" priority="6">
      <formula>G27="Erreur"</formula>
    </cfRule>
  </conditionalFormatting>
  <conditionalFormatting sqref="F24:F25">
    <cfRule type="expression" dxfId="4" priority="5">
      <formula>G24="Erreur"</formula>
    </cfRule>
  </conditionalFormatting>
  <conditionalFormatting sqref="F28:F30">
    <cfRule type="expression" dxfId="3" priority="4">
      <formula>G28="Erreur"</formula>
    </cfRule>
  </conditionalFormatting>
  <conditionalFormatting sqref="F21">
    <cfRule type="expression" dxfId="2" priority="3">
      <formula>G21="Erreur"</formula>
    </cfRule>
  </conditionalFormatting>
  <conditionalFormatting sqref="F16">
    <cfRule type="expression" dxfId="1" priority="2">
      <formula>G16="Erreur"</formula>
    </cfRule>
  </conditionalFormatting>
  <conditionalFormatting sqref="F17:F20">
    <cfRule type="expression" dxfId="0" priority="1">
      <formula>G17="Erreur"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'@lists'!$A$3:$C$3</xm:f>
          </x14:formula1>
          <xm:sqref>B5</xm:sqref>
        </x14:dataValidation>
        <x14:dataValidation type="list" allowBlank="1" showInputMessage="1" showErrorMessage="1" errorTitle="Saisie non valide" error="Seules les valeurs NON et OUI sont autorisées.">
          <x14:formula1>
            <xm:f>'@lists'!$A$4:$B$4</xm:f>
          </x14:formula1>
          <xm:sqref>D12 D24:D25 D14 D16:D21 D27:D30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baseColWidth="10" defaultRowHeight="12.75" x14ac:dyDescent="0.2"/>
  <sheetData>
    <row r="1" spans="1:3" x14ac:dyDescent="0.2">
      <c r="A1" t="s">
        <v>0</v>
      </c>
      <c r="B1" t="s">
        <v>78</v>
      </c>
      <c r="C1" t="s">
        <v>80</v>
      </c>
    </row>
    <row r="2" spans="1:3" x14ac:dyDescent="0.2">
      <c r="A2" t="s">
        <v>44</v>
      </c>
      <c r="B2" t="s">
        <v>75</v>
      </c>
    </row>
    <row r="3" spans="1:3" x14ac:dyDescent="0.2">
      <c r="A3" t="s">
        <v>0</v>
      </c>
      <c r="B3" t="s">
        <v>81</v>
      </c>
      <c r="C3" t="s">
        <v>86</v>
      </c>
    </row>
    <row r="4" spans="1:3" x14ac:dyDescent="0.2">
      <c r="A4" t="s">
        <v>42</v>
      </c>
      <c r="B4" t="s">
        <v>47</v>
      </c>
    </row>
    <row r="5" spans="1:3" x14ac:dyDescent="0.2">
      <c r="A5" t="s">
        <v>40</v>
      </c>
      <c r="B5" t="s">
        <v>41</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TB000601</vt:lpstr>
      <vt:lpstr>TB040101</vt:lpstr>
      <vt:lpstr>TB040102</vt:lpstr>
      <vt:lpstr>TB040103</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ROUGEOT Jean-Marie (DGSI DDSA)</cp:lastModifiedBy>
  <dcterms:created xsi:type="dcterms:W3CDTF">2023-10-12T17:03:10Z</dcterms:created>
  <dcterms:modified xsi:type="dcterms:W3CDTF">2024-07-09T07:18:16Z</dcterms:modified>
</cp:coreProperties>
</file>